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-12 vs len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0.00&quot;%&quot;"/>
    <numFmt numFmtId="166" formatCode="0.00&quot;x&quot;"/>
  </numFmts>
  <fonts count="8">
    <font>
      <name val="Calibri"/>
      <family val="2"/>
      <color theme="1"/>
      <sz val="11"/>
      <scheme val="minor"/>
    </font>
    <font>
      <b val="1"/>
      <color rgb="000B2F23"/>
      <sz val="15"/>
    </font>
    <font>
      <color rgb="00636C65"/>
      <sz val="10"/>
    </font>
    <font>
      <b val="1"/>
      <color rgb="000B2F23"/>
    </font>
    <font>
      <b val="1"/>
      <color rgb="00FFFFFF"/>
      <sz val="10"/>
    </font>
    <font/>
    <font>
      <b val="1"/>
    </font>
    <font>
      <i val="1"/>
      <color rgb="00636C65"/>
      <sz val="9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B2F23"/>
      </patternFill>
    </fill>
  </fills>
  <borders count="2">
    <border>
      <left/>
      <right/>
      <top/>
      <bottom/>
      <diagonal/>
    </border>
    <border>
      <bottom style="thin">
        <color rgb="00D9DED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center" vertical="center" wrapText="1"/>
    </xf>
    <xf numFmtId="0" fontId="5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Your T-12 vs. the lender's underwriting</t>
        </is>
      </c>
    </row>
    <row r="2" ht="30" customHeight="1">
      <c r="A2" s="2" t="inlineStr">
        <is>
          <t>Lenders rarely underwrite the NOI on your operating statement. Edit the shaded cells; the lender assumptions vary by lender and program.</t>
        </is>
      </c>
    </row>
    <row r="4">
      <c r="A4" s="3" t="inlineStr">
        <is>
          <t>Your operating statement</t>
        </is>
      </c>
    </row>
    <row r="5">
      <c r="A5" t="inlineStr">
        <is>
          <t>Units</t>
        </is>
      </c>
      <c r="B5" s="4" t="n">
        <v>40</v>
      </c>
    </row>
    <row r="6">
      <c r="A6" t="inlineStr">
        <is>
          <t>Gross potential rent</t>
        </is>
      </c>
      <c r="B6" s="5" t="n">
        <v>960000</v>
      </c>
    </row>
    <row r="7">
      <c r="A7" t="inlineStr">
        <is>
          <t>Vacancy and credit loss (%)</t>
        </is>
      </c>
      <c r="B7" s="6" t="n">
        <v>3</v>
      </c>
    </row>
    <row r="8">
      <c r="A8" t="inlineStr">
        <is>
          <t>Other income</t>
        </is>
      </c>
      <c r="B8" s="5" t="n">
        <v>30000</v>
      </c>
    </row>
    <row r="9">
      <c r="A9" t="inlineStr">
        <is>
          <t>Property taxes</t>
        </is>
      </c>
      <c r="B9" s="5" t="n">
        <v>110000</v>
      </c>
    </row>
    <row r="10">
      <c r="A10" t="inlineStr">
        <is>
          <t>Insurance</t>
        </is>
      </c>
      <c r="B10" s="5" t="n">
        <v>48000</v>
      </c>
    </row>
    <row r="11">
      <c r="A11" t="inlineStr">
        <is>
          <t>Utilities</t>
        </is>
      </c>
      <c r="B11" s="5" t="n">
        <v>52000</v>
      </c>
    </row>
    <row r="12">
      <c r="A12" t="inlineStr">
        <is>
          <t>Repairs and maintenance</t>
        </is>
      </c>
      <c r="B12" s="5" t="n">
        <v>40000</v>
      </c>
    </row>
    <row r="13">
      <c r="A13" t="inlineStr">
        <is>
          <t>Payroll</t>
        </is>
      </c>
      <c r="B13" s="5" t="n">
        <v>60000</v>
      </c>
    </row>
    <row r="14">
      <c r="A14" t="inlineStr">
        <is>
          <t>Management fee (% of EGI)</t>
        </is>
      </c>
      <c r="B14" s="6" t="n">
        <v>2.5</v>
      </c>
    </row>
    <row r="15">
      <c r="A15" t="inlineStr">
        <is>
          <t>General and administrative</t>
        </is>
      </c>
      <c r="B15" s="5" t="n">
        <v>15000</v>
      </c>
    </row>
    <row r="16">
      <c r="A16" t="inlineStr">
        <is>
          <t>Contract services</t>
        </is>
      </c>
      <c r="B16" s="5" t="n">
        <v>18000</v>
      </c>
    </row>
    <row r="17">
      <c r="A17" t="inlineStr">
        <is>
          <t>Marketing</t>
        </is>
      </c>
      <c r="B17" s="5" t="n">
        <v>6000</v>
      </c>
    </row>
    <row r="19">
      <c r="A19" s="3" t="inlineStr">
        <is>
          <t>Lender's assumptions</t>
        </is>
      </c>
    </row>
    <row r="20">
      <c r="A20" t="inlineStr">
        <is>
          <t>Vacancy floor (%)</t>
        </is>
      </c>
      <c r="B20" s="6" t="n">
        <v>5</v>
      </c>
    </row>
    <row r="21">
      <c r="A21" t="inlineStr">
        <is>
          <t>Management fee floor (% of EGI)</t>
        </is>
      </c>
      <c r="B21" s="6" t="n">
        <v>3</v>
      </c>
    </row>
    <row r="22">
      <c r="A22" t="inlineStr">
        <is>
          <t>Replacement reserves ($/unit/yr)</t>
        </is>
      </c>
      <c r="B22" s="5" t="n">
        <v>300</v>
      </c>
    </row>
    <row r="23">
      <c r="A23" t="inlineStr">
        <is>
          <t>Tax trend (%)</t>
        </is>
      </c>
      <c r="B23" s="6" t="n">
        <v>0</v>
      </c>
    </row>
    <row r="24">
      <c r="A24" t="inlineStr">
        <is>
          <t>Insurance trend (%)</t>
        </is>
      </c>
      <c r="B24" s="6" t="n">
        <v>10</v>
      </c>
    </row>
    <row r="25">
      <c r="A25" t="inlineStr">
        <is>
          <t>Loan rate (%)</t>
        </is>
      </c>
      <c r="B25" s="6" t="n">
        <v>6.25</v>
      </c>
    </row>
    <row r="26">
      <c r="A26" t="inlineStr">
        <is>
          <t>Amortization (years)</t>
        </is>
      </c>
      <c r="B26" s="4" t="n">
        <v>30</v>
      </c>
    </row>
    <row r="27">
      <c r="A27" t="inlineStr">
        <is>
          <t>Min DSCR (x)</t>
        </is>
      </c>
      <c r="B27" s="7" t="n">
        <v>1.25</v>
      </c>
    </row>
    <row r="30" ht="30" customHeight="1">
      <c r="A30" s="8" t="inlineStr"/>
      <c r="B30" s="9" t="inlineStr">
        <is>
          <t>Your T-12</t>
        </is>
      </c>
      <c r="C30" s="9" t="inlineStr">
        <is>
          <t>Lender's view</t>
        </is>
      </c>
      <c r="D30" s="9" t="inlineStr">
        <is>
          <t>Difference</t>
        </is>
      </c>
    </row>
    <row r="31">
      <c r="A31" s="10" t="inlineStr">
        <is>
          <t>Vacancy (%)</t>
        </is>
      </c>
      <c r="B31" s="11">
        <f>B7</f>
        <v/>
      </c>
      <c r="C31" s="11">
        <f>MAX(B7,B20)</f>
        <v/>
      </c>
      <c r="D31" s="11">
        <f>C31-B31</f>
        <v/>
      </c>
    </row>
    <row r="32">
      <c r="A32" s="10" t="inlineStr">
        <is>
          <t>Effective gross income</t>
        </is>
      </c>
      <c r="B32" s="12">
        <f>B6*(1-B7/100)+B8</f>
        <v/>
      </c>
      <c r="C32" s="12">
        <f>B6*(1-C31/100)+B8</f>
        <v/>
      </c>
      <c r="D32" s="12">
        <f>C32-B32</f>
        <v/>
      </c>
    </row>
    <row r="33">
      <c r="A33" s="10" t="inlineStr">
        <is>
          <t>Property taxes</t>
        </is>
      </c>
      <c r="B33" s="12">
        <f>B9</f>
        <v/>
      </c>
      <c r="C33" s="12">
        <f>B9*(1+B23/100)</f>
        <v/>
      </c>
      <c r="D33" s="12">
        <f>C33-B33</f>
        <v/>
      </c>
    </row>
    <row r="34">
      <c r="A34" s="10" t="inlineStr">
        <is>
          <t>Insurance</t>
        </is>
      </c>
      <c r="B34" s="12">
        <f>B10</f>
        <v/>
      </c>
      <c r="C34" s="12">
        <f>B10*(1+B24/100)</f>
        <v/>
      </c>
      <c r="D34" s="12">
        <f>C34-B34</f>
        <v/>
      </c>
    </row>
    <row r="35">
      <c r="A35" s="10" t="inlineStr">
        <is>
          <t>Other operating expenses</t>
        </is>
      </c>
      <c r="B35" s="12">
        <f>SUM(B11:B13)+SUM(B15:B17)</f>
        <v/>
      </c>
      <c r="C35" s="12">
        <f>SUM(B11:B13)+SUM(B15:B17)</f>
        <v/>
      </c>
      <c r="D35" s="12">
        <f>C35-B35</f>
        <v/>
      </c>
    </row>
    <row r="36">
      <c r="A36" s="10" t="inlineStr">
        <is>
          <t>Management fee</t>
        </is>
      </c>
      <c r="B36" s="12">
        <f>B32*B14/100</f>
        <v/>
      </c>
      <c r="C36" s="12">
        <f>C32*MAX(B14,B21)/100</f>
        <v/>
      </c>
      <c r="D36" s="12">
        <f>C36-B36</f>
        <v/>
      </c>
    </row>
    <row r="37">
      <c r="A37" s="10" t="inlineStr">
        <is>
          <t>Replacement reserves</t>
        </is>
      </c>
      <c r="B37" s="12">
        <f>0</f>
        <v/>
      </c>
      <c r="C37" s="12">
        <f>B5*B22</f>
        <v/>
      </c>
      <c r="D37" s="12">
        <f>C37-B37</f>
        <v/>
      </c>
    </row>
    <row r="38">
      <c r="A38" s="13" t="inlineStr">
        <is>
          <t>Net operating income</t>
        </is>
      </c>
      <c r="B38" s="12">
        <f>B32-SUM(B33:B37)</f>
        <v/>
      </c>
      <c r="C38" s="12">
        <f>C32-SUM(C33:C37)</f>
        <v/>
      </c>
      <c r="D38" s="12">
        <f>C38-B38</f>
        <v/>
      </c>
    </row>
    <row r="39">
      <c r="A39" s="13" t="inlineStr">
        <is>
          <t>Loan at min DSCR</t>
        </is>
      </c>
      <c r="B39" s="12">
        <f>B38/(B27*(-PMT(B25/1200,B26*12,1)*12))</f>
        <v/>
      </c>
      <c r="C39" s="12">
        <f>C38/(B27*(-PMT(B25/1200,B26*12,1)*12))</f>
        <v/>
      </c>
      <c r="D39" s="12">
        <f>C39-B39</f>
        <v/>
      </c>
    </row>
    <row r="42">
      <c r="A42" s="14" t="inlineStr">
        <is>
          <t>apartment.loans · Janover Capital LLC · Estimates only, not a loan quote. Replace every shaded cell with your own numbers.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2026-10-29T20:23:37Z</dcterms:created>
  <dcterms:modified xmlns:dcterms="http://purl.org/dc/terms/" xmlns:xsi="http://www.w3.org/2001/XMLSchema-instance" xsi:type="dcterms:W3CDTF">2026-10-29T20:23:37Z</dcterms:modified>
</cp:coreProperties>
</file>